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NO 2023\EDITAIS\CONVITE\CV 01 2023 PROJETO CASA DO IDOSO\"/>
    </mc:Choice>
  </mc:AlternateContent>
  <xr:revisionPtr revIDLastSave="0" documentId="8_{4D11D053-656F-471E-B44F-99BD9091F1AF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Planilha orçamentária" sheetId="1" r:id="rId1"/>
    <sheet name="Cronograma" sheetId="4" r:id="rId2"/>
    <sheet name="Composição" sheetId="2" r:id="rId3"/>
    <sheet name="Equalização" sheetId="5" r:id="rId4"/>
    <sheet name="BDI" sheetId="3" r:id="rId5"/>
  </sheets>
  <calcPr calcId="191029"/>
</workbook>
</file>

<file path=xl/calcChain.xml><?xml version="1.0" encoding="utf-8"?>
<calcChain xmlns="http://schemas.openxmlformats.org/spreadsheetml/2006/main">
  <c r="B9" i="4" l="1"/>
  <c r="C8" i="1" l="1"/>
  <c r="D3" i="2" l="1"/>
  <c r="D5" i="4" l="1"/>
  <c r="B21" i="3"/>
  <c r="F4" i="5" l="1"/>
  <c r="F6" i="5"/>
  <c r="F5" i="5"/>
  <c r="F4" i="1"/>
  <c r="F7" i="5" l="1"/>
  <c r="F4" i="2" s="1"/>
  <c r="F5" i="2" s="1"/>
  <c r="G8" i="1" s="1"/>
  <c r="H8" i="1" s="1"/>
  <c r="I8" i="1" s="1"/>
  <c r="C9" i="4" l="1"/>
  <c r="G11" i="4" s="1"/>
  <c r="I9" i="1"/>
  <c r="I7" i="1"/>
  <c r="C11" i="4" l="1"/>
  <c r="D9" i="4" s="1"/>
  <c r="D11" i="4" l="1"/>
  <c r="G9" i="4"/>
</calcChain>
</file>

<file path=xl/sharedStrings.xml><?xml version="1.0" encoding="utf-8"?>
<sst xmlns="http://schemas.openxmlformats.org/spreadsheetml/2006/main" count="81" uniqueCount="75">
  <si>
    <t>PLANILHA DE ORÇAMENTO</t>
  </si>
  <si>
    <t>BDI Calculado:</t>
  </si>
  <si>
    <t>Item</t>
  </si>
  <si>
    <t>Código</t>
  </si>
  <si>
    <t>Descrição do Serviço</t>
  </si>
  <si>
    <t>Unid.</t>
  </si>
  <si>
    <t>Quantidade Prevista (A)</t>
  </si>
  <si>
    <t>Preço Unitário (R$) (B)</t>
  </si>
  <si>
    <t>Preço Unitário + BDI (R$) (C)</t>
  </si>
  <si>
    <t>Valor previsto total (R$) (AxC)</t>
  </si>
  <si>
    <t>1</t>
  </si>
  <si>
    <t>Valor total da obra</t>
  </si>
  <si>
    <t>RESPONSÁVEL TÉCNICO</t>
  </si>
  <si>
    <t>1.1</t>
  </si>
  <si>
    <t>Referência</t>
  </si>
  <si>
    <t>COMPOSIÇÃO</t>
  </si>
  <si>
    <t xml:space="preserve">Fórmula do BDI = </t>
  </si>
  <si>
    <t>CRONOGRAMA FÍSICO-FINANCEIRO</t>
  </si>
  <si>
    <r>
      <rPr>
        <b/>
        <sz val="10"/>
        <rFont val="Arial"/>
        <family val="2"/>
      </rPr>
      <t>MUNICÍPIO:</t>
    </r>
    <r>
      <rPr>
        <sz val="10"/>
        <rFont val="Arial"/>
        <family val="2"/>
      </rPr>
      <t xml:space="preserve"> PREFEITURA MUNICIPAL DE SARZEDO</t>
    </r>
  </si>
  <si>
    <r>
      <t xml:space="preserve">PRAZO DE EXECUÇÃO: </t>
    </r>
    <r>
      <rPr>
        <sz val="10"/>
        <rFont val="Tahoma"/>
        <family val="2"/>
      </rPr>
      <t>2 meses</t>
    </r>
  </si>
  <si>
    <t>ITEM</t>
  </si>
  <si>
    <t>CUSTO</t>
  </si>
  <si>
    <t>INCID.</t>
  </si>
  <si>
    <t>MES 01</t>
  </si>
  <si>
    <t>MES 02</t>
  </si>
  <si>
    <t>TOTAL</t>
  </si>
  <si>
    <t>% MENSAL</t>
  </si>
  <si>
    <t>% ACUMULADO</t>
  </si>
  <si>
    <t>Projetos</t>
  </si>
  <si>
    <t>DEMOSTRATIVO DA BONIFICAÇÃO E DESPESAS INDIRETAS B.D.I.</t>
  </si>
  <si>
    <t>PREFEITURA MUNICIPAL DE SARZEDO</t>
  </si>
  <si>
    <t>1 - ADMINISTRAÇÃO CENTRAL - AC</t>
  </si>
  <si>
    <t>2 - SEGUROS - S + GARANTIAS - G   (S+G)</t>
  </si>
  <si>
    <t>3 - RISCOS - R</t>
  </si>
  <si>
    <t>4 - TRIBUTOS - T</t>
  </si>
  <si>
    <t>5 - LUCRO - L</t>
  </si>
  <si>
    <t>6 - CPRB- INSS  - E</t>
  </si>
  <si>
    <t>7 - DESPESAS FINANCEIRAS - DF</t>
  </si>
  <si>
    <r>
      <rPr>
        <b/>
        <sz val="10"/>
        <rFont val="Arial"/>
        <family val="2"/>
      </rPr>
      <t xml:space="preserve">Planilhas de Referência: </t>
    </r>
    <r>
      <rPr>
        <sz val="10"/>
        <rFont val="Arial"/>
        <family val="2"/>
      </rPr>
      <t>Orçamentos</t>
    </r>
  </si>
  <si>
    <r>
      <rPr>
        <b/>
        <i/>
        <sz val="10"/>
        <rFont val="Arial"/>
        <family val="2"/>
      </rPr>
      <t>LOCAL:</t>
    </r>
    <r>
      <rPr>
        <i/>
        <sz val="10"/>
        <rFont val="Arial"/>
        <family val="2"/>
      </rPr>
      <t xml:space="preserve"> Rua Geraldo Pinheiro Diniz, S/N – B. Santa Rosa</t>
    </r>
  </si>
  <si>
    <t>BDI =</t>
  </si>
  <si>
    <t>BDI (%) =</t>
  </si>
  <si>
    <r>
      <t>Planilhas de Referência:</t>
    </r>
    <r>
      <rPr>
        <sz val="10"/>
        <rFont val="Tahoma"/>
        <family val="2"/>
      </rPr>
      <t xml:space="preserve"> Orçamentos</t>
    </r>
  </si>
  <si>
    <r>
      <t xml:space="preserve">REGIÃO E DATA BASE: </t>
    </r>
    <r>
      <rPr>
        <sz val="10"/>
        <rFont val="Tahoma"/>
        <family val="2"/>
      </rPr>
      <t>Orçamentos</t>
    </r>
  </si>
  <si>
    <r>
      <t xml:space="preserve">LOCAL: </t>
    </r>
    <r>
      <rPr>
        <sz val="10"/>
        <rFont val="Tahoma"/>
        <family val="2"/>
      </rPr>
      <t>Rua Geraldo Pinheiro Diniz, S/N – B. Santa Rosa</t>
    </r>
  </si>
  <si>
    <t>ELABORAÇÃO DE PROJETOS ARQUITETÔNICO, ESTRUTURAL, ELÉTRICO, HIDROSSANITÁRIO, SPDA, COMBATE A INCÊNDIO, CLIMATIZAÇÃO, TOPOGRÁFICO, ESTRUTURA METÁLICA, PLANILHA ORÇAMENTÁRIA, MEMORIAL DESCRITIVO E CRONOGRAMA</t>
  </si>
  <si>
    <t>UNIDADE</t>
  </si>
  <si>
    <t>VALOR</t>
  </si>
  <si>
    <t>VALOR DA EQUALIZAÇÃO</t>
  </si>
  <si>
    <t>U</t>
  </si>
  <si>
    <t>FREITAS FERREIRA</t>
  </si>
  <si>
    <t>EMPRESA</t>
  </si>
  <si>
    <t>ORÇAMENTO</t>
  </si>
  <si>
    <t>COMPOSIÇÃO 01</t>
  </si>
  <si>
    <t>REFERÊNCIA</t>
  </si>
  <si>
    <t>CÓDIGO</t>
  </si>
  <si>
    <t>UNID</t>
  </si>
  <si>
    <t xml:space="preserve"> CUSTO UNIT </t>
  </si>
  <si>
    <t>EQUALIZAÇÃO</t>
  </si>
  <si>
    <t>ORÇ. 01</t>
  </si>
  <si>
    <t>VALOR S/ BDI</t>
  </si>
  <si>
    <t>UN.</t>
  </si>
  <si>
    <t>OBREE</t>
  </si>
  <si>
    <r>
      <rPr>
        <b/>
        <sz val="10"/>
        <rFont val="Arial"/>
        <family val="2"/>
      </rPr>
      <t>DATA BASE:</t>
    </r>
    <r>
      <rPr>
        <sz val="10"/>
        <rFont val="Arial"/>
        <family val="2"/>
      </rPr>
      <t xml:space="preserve"> Orçamentos</t>
    </r>
  </si>
  <si>
    <r>
      <rPr>
        <b/>
        <sz val="10"/>
        <rFont val="Arial"/>
        <family val="2"/>
      </rPr>
      <t>PRAZO DE EXECUÇÃO:</t>
    </r>
    <r>
      <rPr>
        <sz val="10"/>
        <rFont val="Arial"/>
        <family val="2"/>
      </rPr>
      <t xml:space="preserve"> 2 meses</t>
    </r>
  </si>
  <si>
    <r>
      <rPr>
        <b/>
        <sz val="10"/>
        <rFont val="Arial"/>
        <family val="2"/>
      </rPr>
      <t>Planilhas de Referência:</t>
    </r>
    <r>
      <rPr>
        <sz val="10"/>
        <rFont val="Arial"/>
        <family val="2"/>
      </rPr>
      <t xml:space="preserve"> Orçamentos</t>
    </r>
  </si>
  <si>
    <r>
      <rPr>
        <b/>
        <sz val="10"/>
        <rFont val="Arial"/>
        <family val="2"/>
      </rPr>
      <t>LOCAL:</t>
    </r>
    <r>
      <rPr>
        <sz val="10"/>
        <rFont val="Arial"/>
        <family val="2"/>
      </rPr>
      <t xml:space="preserve"> Rua Geraldo Pinheiro Diniz, S/N – B. Santa Rosa</t>
    </r>
  </si>
  <si>
    <t>GC ENGENHARIA</t>
  </si>
  <si>
    <t>ELABORAÇÃO DE PROJETOS ARQUITETÔNICO, ESTRUTURAL, SONDAGENS, ELÉTRICO, HIDROSSANITÁRIO, SPDA, COMBATE A INCÊNDIO, CLIMATIZAÇÃO, TOPOGRÁFICO, ESTRUTURA METÁLICA, PLANILHA ORÇAMENTÁRIA, MEMORIAL DESCRITIVO E CRONOGRAMA</t>
  </si>
  <si>
    <t>ELABORAÇÃO DE PROJETOS ARQUITETÔNICO, ESTRUTURAL E DE SONDAGENS</t>
  </si>
  <si>
    <t>ELABORAÇÃO DE PROJETOS  ELÉTRICO, HIDROSSANITÁRIO, SPDA, COMBATE A INCÊNDIO, CLIMATIZAÇÃO, TOPOGRÁFICO, ESTRUTURA METÁLICA, PLANILHA ORÇAMENTÁRIA, MEMORIAL DESCRITIVO E CRONOGRAMA</t>
  </si>
  <si>
    <r>
      <rPr>
        <b/>
        <sz val="10"/>
        <rFont val="Arial"/>
        <family val="2"/>
      </rPr>
      <t xml:space="preserve">PROJETO: </t>
    </r>
    <r>
      <rPr>
        <sz val="10"/>
        <rFont val="Arial"/>
        <family val="2"/>
      </rPr>
      <t>Execução de projetos necessários para construção da Casa Segura para o Idoso, sua piscina e cobertura de sua academia</t>
    </r>
  </si>
  <si>
    <r>
      <t xml:space="preserve">PROJETO: </t>
    </r>
    <r>
      <rPr>
        <sz val="10"/>
        <rFont val="Tahoma"/>
        <family val="2"/>
      </rPr>
      <t>Execução de projetos necessários para construção da Casa Segura para o Idosos, sua piscina e cobertura de sua academia</t>
    </r>
  </si>
  <si>
    <t>PROJETO: Execução de projetos necessários para construção da Casa Segura para o Idoso, sua piscina e cobertura de sua academia</t>
  </si>
  <si>
    <t>SARZEDO, 23 DE JANEIRO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</si>
</sst>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0%"/>
  </numFmts>
  <fonts count="22" x14ac:knownFonts="1">
    <font>
      <sz val="10"/>
      <color rgb="FF000000"/>
      <name val="Times New Roman"/>
      <charset val="204"/>
    </font>
    <font>
      <b/>
      <sz val="24"/>
      <name val="Arial"/>
      <family val="2"/>
    </font>
    <font>
      <sz val="8"/>
      <color rgb="FF00000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name val="Arial"/>
      <family val="2"/>
    </font>
    <font>
      <b/>
      <sz val="10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i/>
      <sz val="10"/>
      <name val="Arial"/>
      <family val="2"/>
    </font>
    <font>
      <i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sz val="10"/>
      <color theme="1"/>
      <name val="Arial"/>
      <family val="2"/>
    </font>
    <font>
      <b/>
      <sz val="11"/>
      <color theme="0"/>
      <name val="Arial"/>
      <family val="2"/>
    </font>
    <font>
      <b/>
      <sz val="10"/>
      <color theme="1"/>
      <name val="Arial"/>
      <family val="2"/>
    </font>
    <font>
      <b/>
      <sz val="10"/>
      <color theme="1" tint="0.14999847407452621"/>
      <name val="Arial"/>
      <family val="2"/>
    </font>
    <font>
      <sz val="10"/>
      <color theme="1" tint="0.149998474074526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theme="4" tint="-0.499984740745262"/>
        <bgColor indexed="64"/>
      </patternFill>
    </fill>
  </fills>
  <borders count="7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 tint="0.499984740745262"/>
      </left>
      <right style="thin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medium">
        <color theme="1" tint="0.499984740745262"/>
      </left>
      <right/>
      <top style="thin">
        <color theme="1" tint="0.499984740745262"/>
      </top>
      <bottom style="medium">
        <color theme="1" tint="0.499984740745262"/>
      </bottom>
      <diagonal/>
    </border>
    <border>
      <left/>
      <right/>
      <top style="thin">
        <color theme="1" tint="0.499984740745262"/>
      </top>
      <bottom style="medium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theme="1" tint="0.499984740745262"/>
      </left>
      <right style="thin">
        <color theme="1" tint="0.499984740745262"/>
      </right>
      <top/>
      <bottom/>
      <diagonal/>
    </border>
    <border>
      <left style="medium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medium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8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50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10" fontId="0" fillId="0" borderId="0" xfId="5" applyNumberFormat="1" applyFont="1" applyFill="1" applyBorder="1" applyAlignment="1">
      <alignment horizontal="left" vertical="top"/>
    </xf>
    <xf numFmtId="0" fontId="9" fillId="0" borderId="37" xfId="1" applyFont="1" applyBorder="1" applyAlignment="1">
      <alignment vertical="center" wrapText="1"/>
    </xf>
    <xf numFmtId="0" fontId="12" fillId="0" borderId="17" xfId="1" applyFont="1" applyBorder="1" applyAlignment="1">
      <alignment horizontal="right" vertical="center"/>
    </xf>
    <xf numFmtId="10" fontId="12" fillId="0" borderId="21" xfId="5" applyNumberFormat="1" applyFont="1" applyBorder="1" applyAlignment="1">
      <alignment horizontal="center" vertical="center"/>
    </xf>
    <xf numFmtId="10" fontId="12" fillId="0" borderId="21" xfId="1" applyNumberFormat="1" applyFont="1" applyBorder="1" applyAlignment="1">
      <alignment horizontal="center" vertical="center"/>
    </xf>
    <xf numFmtId="0" fontId="12" fillId="0" borderId="38" xfId="1" applyFont="1" applyBorder="1" applyAlignment="1">
      <alignment vertical="center"/>
    </xf>
    <xf numFmtId="0" fontId="14" fillId="0" borderId="0" xfId="0" applyFont="1" applyAlignment="1">
      <alignment horizontal="right" vertical="top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center" vertical="top"/>
    </xf>
    <xf numFmtId="0" fontId="5" fillId="0" borderId="15" xfId="1" applyBorder="1" applyAlignment="1">
      <alignment vertical="center" wrapText="1"/>
    </xf>
    <xf numFmtId="0" fontId="13" fillId="0" borderId="39" xfId="1" applyFont="1" applyBorder="1" applyAlignment="1">
      <alignment vertical="center" wrapText="1"/>
    </xf>
    <xf numFmtId="10" fontId="16" fillId="0" borderId="0" xfId="0" applyNumberFormat="1" applyFont="1" applyAlignment="1">
      <alignment horizontal="left" vertical="top"/>
    </xf>
    <xf numFmtId="10" fontId="15" fillId="0" borderId="0" xfId="0" applyNumberFormat="1" applyFont="1" applyAlignment="1">
      <alignment horizontal="right" vertical="top"/>
    </xf>
    <xf numFmtId="0" fontId="19" fillId="0" borderId="43" xfId="0" applyFont="1" applyBorder="1" applyAlignment="1">
      <alignment horizontal="center" vertical="center"/>
    </xf>
    <xf numFmtId="0" fontId="19" fillId="0" borderId="44" xfId="0" applyFont="1" applyBorder="1"/>
    <xf numFmtId="0" fontId="19" fillId="0" borderId="45" xfId="0" applyFont="1" applyBorder="1" applyAlignment="1">
      <alignment horizontal="center" vertical="center"/>
    </xf>
    <xf numFmtId="44" fontId="19" fillId="0" borderId="46" xfId="0" applyNumberFormat="1" applyFont="1" applyBorder="1"/>
    <xf numFmtId="0" fontId="17" fillId="0" borderId="54" xfId="0" applyFont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/>
    </xf>
    <xf numFmtId="0" fontId="21" fillId="0" borderId="44" xfId="0" applyFont="1" applyBorder="1" applyAlignment="1">
      <alignment horizontal="center"/>
    </xf>
    <xf numFmtId="44" fontId="21" fillId="0" borderId="44" xfId="0" applyNumberFormat="1" applyFont="1" applyBorder="1" applyAlignment="1">
      <alignment horizontal="center"/>
    </xf>
    <xf numFmtId="44" fontId="20" fillId="0" borderId="46" xfId="0" applyNumberFormat="1" applyFont="1" applyBorder="1" applyAlignment="1">
      <alignment horizontal="center"/>
    </xf>
    <xf numFmtId="0" fontId="19" fillId="0" borderId="59" xfId="0" applyFont="1" applyBorder="1" applyAlignment="1">
      <alignment horizontal="center" vertical="center"/>
    </xf>
    <xf numFmtId="44" fontId="17" fillId="0" borderId="59" xfId="7" applyFont="1" applyBorder="1" applyAlignment="1">
      <alignment horizontal="center" vertical="center" wrapText="1"/>
    </xf>
    <xf numFmtId="44" fontId="17" fillId="0" borderId="59" xfId="7" applyFont="1" applyBorder="1" applyAlignment="1">
      <alignment horizontal="center" vertical="center"/>
    </xf>
    <xf numFmtId="44" fontId="17" fillId="0" borderId="60" xfId="7" applyFont="1" applyBorder="1" applyAlignment="1">
      <alignment horizontal="center" vertical="center"/>
    </xf>
    <xf numFmtId="44" fontId="17" fillId="0" borderId="45" xfId="0" applyNumberFormat="1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10" fontId="14" fillId="0" borderId="3" xfId="0" applyNumberFormat="1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15" fillId="2" borderId="1" xfId="0" applyNumberFormat="1" applyFont="1" applyFill="1" applyBorder="1" applyAlignment="1">
      <alignment horizontal="right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2" fontId="14" fillId="0" borderId="1" xfId="0" applyNumberFormat="1" applyFont="1" applyBorder="1" applyAlignment="1">
      <alignment horizontal="right" vertical="center" wrapText="1" shrinkToFit="1"/>
    </xf>
    <xf numFmtId="44" fontId="14" fillId="0" borderId="1" xfId="7" applyFont="1" applyFill="1" applyBorder="1" applyAlignment="1">
      <alignment horizontal="right" vertical="center" wrapText="1" shrinkToFit="1"/>
    </xf>
    <xf numFmtId="0" fontId="19" fillId="0" borderId="51" xfId="0" applyFont="1" applyBorder="1" applyAlignment="1">
      <alignment horizontal="right" vertical="center" wrapText="1"/>
    </xf>
    <xf numFmtId="0" fontId="19" fillId="0" borderId="52" xfId="0" applyFont="1" applyBorder="1" applyAlignment="1">
      <alignment horizontal="right" vertical="center" wrapText="1"/>
    </xf>
    <xf numFmtId="0" fontId="19" fillId="0" borderId="53" xfId="0" applyFont="1" applyBorder="1" applyAlignment="1">
      <alignment horizontal="right" vertical="center" wrapText="1"/>
    </xf>
    <xf numFmtId="0" fontId="17" fillId="0" borderId="5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43" fontId="9" fillId="0" borderId="29" xfId="6" applyFont="1" applyBorder="1" applyAlignment="1">
      <alignment horizontal="center" vertical="center"/>
    </xf>
    <xf numFmtId="10" fontId="5" fillId="0" borderId="29" xfId="5" applyNumberFormat="1" applyFont="1" applyBorder="1" applyAlignment="1">
      <alignment horizontal="center" vertical="center"/>
    </xf>
    <xf numFmtId="0" fontId="4" fillId="0" borderId="32" xfId="0" applyFont="1" applyBorder="1" applyAlignment="1">
      <alignment vertical="center"/>
    </xf>
    <xf numFmtId="0" fontId="5" fillId="0" borderId="25" xfId="0" applyFont="1" applyBorder="1" applyAlignment="1">
      <alignment horizontal="center" vertical="center"/>
    </xf>
    <xf numFmtId="164" fontId="5" fillId="0" borderId="26" xfId="5" applyNumberFormat="1" applyFont="1" applyBorder="1" applyAlignment="1">
      <alignment horizontal="center" vertical="center"/>
    </xf>
    <xf numFmtId="43" fontId="5" fillId="0" borderId="27" xfId="6" applyFont="1" applyBorder="1" applyAlignment="1">
      <alignment horizontal="center" vertical="center"/>
    </xf>
    <xf numFmtId="0" fontId="4" fillId="0" borderId="33" xfId="0" applyFont="1" applyBorder="1" applyAlignment="1">
      <alignment vertical="center"/>
    </xf>
    <xf numFmtId="0" fontId="5" fillId="0" borderId="35" xfId="0" applyFont="1" applyBorder="1" applyAlignment="1">
      <alignment horizontal="center" vertical="center"/>
    </xf>
    <xf numFmtId="164" fontId="5" fillId="0" borderId="35" xfId="5" applyNumberFormat="1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43" fontId="5" fillId="0" borderId="25" xfId="6" applyFont="1" applyBorder="1" applyAlignment="1">
      <alignment horizontal="center" vertical="center"/>
    </xf>
    <xf numFmtId="10" fontId="5" fillId="0" borderId="25" xfId="5" applyNumberFormat="1" applyFont="1" applyBorder="1" applyAlignment="1">
      <alignment horizontal="center" vertical="center"/>
    </xf>
    <xf numFmtId="0" fontId="5" fillId="0" borderId="7" xfId="0" applyFont="1" applyBorder="1" applyAlignment="1">
      <alignment vertical="center" wrapText="1"/>
    </xf>
    <xf numFmtId="0" fontId="5" fillId="0" borderId="18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34" xfId="0" applyFont="1" applyBorder="1" applyAlignment="1">
      <alignment horizontal="right" vertical="center"/>
    </xf>
    <xf numFmtId="0" fontId="4" fillId="0" borderId="18" xfId="0" applyFont="1" applyBorder="1" applyAlignment="1">
      <alignment vertical="center"/>
    </xf>
    <xf numFmtId="10" fontId="11" fillId="0" borderId="0" xfId="0" applyNumberFormat="1" applyFont="1" applyAlignment="1">
      <alignment vertical="center"/>
    </xf>
    <xf numFmtId="10" fontId="5" fillId="0" borderId="61" xfId="5" applyNumberFormat="1" applyFont="1" applyBorder="1" applyAlignment="1">
      <alignment horizontal="center" vertical="center"/>
    </xf>
    <xf numFmtId="43" fontId="4" fillId="0" borderId="18" xfId="6" applyFont="1" applyBorder="1" applyAlignment="1">
      <alignment horizontal="center" vertical="center"/>
    </xf>
    <xf numFmtId="2" fontId="4" fillId="0" borderId="18" xfId="0" applyNumberFormat="1" applyFont="1" applyBorder="1" applyAlignment="1">
      <alignment horizontal="center" vertical="center"/>
    </xf>
    <xf numFmtId="43" fontId="5" fillId="0" borderId="19" xfId="6" applyFont="1" applyBorder="1" applyAlignment="1">
      <alignment horizontal="center" vertical="center"/>
    </xf>
    <xf numFmtId="10" fontId="11" fillId="0" borderId="69" xfId="0" applyNumberFormat="1" applyFont="1" applyBorder="1" applyAlignment="1">
      <alignment vertical="center"/>
    </xf>
    <xf numFmtId="43" fontId="9" fillId="0" borderId="30" xfId="6" applyFont="1" applyBorder="1" applyAlignment="1">
      <alignment horizontal="center" vertical="center"/>
    </xf>
    <xf numFmtId="164" fontId="5" fillId="0" borderId="25" xfId="5" applyNumberFormat="1" applyFont="1" applyBorder="1" applyAlignment="1">
      <alignment horizontal="left" vertical="center" wrapText="1"/>
    </xf>
    <xf numFmtId="0" fontId="10" fillId="0" borderId="7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right" vertical="center" wrapText="1"/>
    </xf>
    <xf numFmtId="0" fontId="9" fillId="2" borderId="3" xfId="0" applyFont="1" applyFill="1" applyBorder="1" applyAlignment="1">
      <alignment horizontal="right" vertical="center" wrapText="1"/>
    </xf>
    <xf numFmtId="0" fontId="9" fillId="2" borderId="4" xfId="0" applyFont="1" applyFill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5" fillId="0" borderId="71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10" fillId="0" borderId="65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65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70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72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68" xfId="0" applyFont="1" applyBorder="1" applyAlignment="1">
      <alignment horizontal="left" vertical="center" wrapText="1"/>
    </xf>
    <xf numFmtId="0" fontId="10" fillId="0" borderId="74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66" xfId="0" applyFont="1" applyBorder="1" applyAlignment="1">
      <alignment horizontal="left" vertical="center" wrapText="1"/>
    </xf>
    <xf numFmtId="0" fontId="18" fillId="3" borderId="40" xfId="0" applyFont="1" applyFill="1" applyBorder="1" applyAlignment="1">
      <alignment horizontal="center"/>
    </xf>
    <xf numFmtId="0" fontId="18" fillId="3" borderId="41" xfId="0" applyFont="1" applyFill="1" applyBorder="1" applyAlignment="1">
      <alignment horizontal="center"/>
    </xf>
    <xf numFmtId="0" fontId="18" fillId="3" borderId="42" xfId="0" applyFont="1" applyFill="1" applyBorder="1" applyAlignment="1">
      <alignment horizontal="center"/>
    </xf>
    <xf numFmtId="0" fontId="20" fillId="0" borderId="47" xfId="0" applyFont="1" applyBorder="1" applyAlignment="1">
      <alignment horizontal="left" vertical="center" wrapText="1"/>
    </xf>
    <xf numFmtId="0" fontId="20" fillId="0" borderId="48" xfId="0" applyFont="1" applyBorder="1" applyAlignment="1">
      <alignment horizontal="left" vertical="center" wrapText="1"/>
    </xf>
    <xf numFmtId="0" fontId="20" fillId="0" borderId="51" xfId="0" applyFont="1" applyBorder="1" applyAlignment="1">
      <alignment horizontal="right"/>
    </xf>
    <xf numFmtId="0" fontId="20" fillId="0" borderId="52" xfId="0" applyFont="1" applyBorder="1" applyAlignment="1">
      <alignment horizontal="right"/>
    </xf>
    <xf numFmtId="0" fontId="20" fillId="0" borderId="53" xfId="0" applyFont="1" applyBorder="1" applyAlignment="1">
      <alignment horizontal="right"/>
    </xf>
    <xf numFmtId="0" fontId="18" fillId="3" borderId="58" xfId="0" applyFont="1" applyFill="1" applyBorder="1" applyAlignment="1">
      <alignment horizontal="center"/>
    </xf>
    <xf numFmtId="0" fontId="17" fillId="0" borderId="49" xfId="0" applyFont="1" applyBorder="1" applyAlignment="1">
      <alignment horizontal="left" vertical="center" wrapText="1"/>
    </xf>
    <xf numFmtId="0" fontId="17" fillId="0" borderId="56" xfId="0" applyFont="1" applyBorder="1" applyAlignment="1">
      <alignment horizontal="left" vertical="center" wrapText="1"/>
    </xf>
    <xf numFmtId="0" fontId="17" fillId="0" borderId="57" xfId="0" applyFont="1" applyBorder="1" applyAlignment="1">
      <alignment horizontal="left" vertical="center" wrapText="1"/>
    </xf>
    <xf numFmtId="0" fontId="17" fillId="0" borderId="47" xfId="0" applyFont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</cellXfs>
  <cellStyles count="8">
    <cellStyle name="Moeda" xfId="7" builtinId="4"/>
    <cellStyle name="Normal" xfId="0" builtinId="0"/>
    <cellStyle name="Normal 10 2 2" xfId="1" xr:uid="{00000000-0005-0000-0000-000002000000}"/>
    <cellStyle name="Normal 21" xfId="3" xr:uid="{00000000-0005-0000-0000-000003000000}"/>
    <cellStyle name="Normal 21 2" xfId="4" xr:uid="{00000000-0005-0000-0000-000004000000}"/>
    <cellStyle name="Normal 3 2" xfId="2" xr:uid="{00000000-0005-0000-0000-000005000000}"/>
    <cellStyle name="Porcentagem" xfId="5" builtinId="5"/>
    <cellStyle name="Vírgula" xfId="6" builtinId="3"/>
  </cellStyles>
  <dxfs count="6">
    <dxf>
      <font>
        <b/>
        <i val="0"/>
        <color theme="1"/>
      </font>
      <fill>
        <patternFill>
          <bgColor theme="0" tint="-0.14996795556505021"/>
        </patternFill>
      </fill>
    </dxf>
    <dxf>
      <font>
        <b/>
        <i val="0"/>
        <color theme="1"/>
      </font>
      <fill>
        <patternFill>
          <bgColor theme="0" tint="-4.9989318521683403E-2"/>
        </patternFill>
      </fill>
    </dxf>
    <dxf>
      <font>
        <b/>
        <i val="0"/>
        <color theme="1"/>
      </font>
    </dxf>
    <dxf>
      <font>
        <b/>
        <i val="0"/>
        <color theme="1"/>
      </font>
      <fill>
        <patternFill>
          <bgColor theme="0" tint="-0.14996795556505021"/>
        </patternFill>
      </fill>
    </dxf>
    <dxf>
      <font>
        <b/>
        <i val="0"/>
        <color theme="1"/>
      </font>
      <fill>
        <patternFill>
          <bgColor theme="0" tint="-4.9989318521683403E-2"/>
        </patternFill>
      </fill>
    </dxf>
    <dxf>
      <font>
        <b/>
        <i val="0"/>
        <color theme="1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46080</xdr:rowOff>
    </xdr:from>
    <xdr:ext cx="1065696" cy="304853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6080"/>
          <a:ext cx="1065696" cy="30485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28575</xdr:rowOff>
    </xdr:from>
    <xdr:to>
      <xdr:col>1</xdr:col>
      <xdr:colOff>1190625</xdr:colOff>
      <xdr:row>1</xdr:row>
      <xdr:rowOff>135331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28575"/>
          <a:ext cx="809625" cy="2686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38100</xdr:rowOff>
    </xdr:from>
    <xdr:to>
      <xdr:col>0</xdr:col>
      <xdr:colOff>1457325</xdr:colOff>
      <xdr:row>2</xdr:row>
      <xdr:rowOff>142875</xdr:rowOff>
    </xdr:to>
    <xdr:pic>
      <xdr:nvPicPr>
        <xdr:cNvPr id="3" name="Imagem 3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371475"/>
          <a:ext cx="13525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5772150</xdr:colOff>
      <xdr:row>13</xdr:row>
      <xdr:rowOff>147637</xdr:rowOff>
    </xdr:from>
    <xdr:ext cx="2912849" cy="358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CaixaDeTexto 3">
              <a:extLst>
                <a:ext uri="{FF2B5EF4-FFF2-40B4-BE49-F238E27FC236}">
                  <a16:creationId xmlns:a16="http://schemas.microsoft.com/office/drawing/2014/main" id="{00000000-0008-0000-0400-000004000000}"/>
                </a:ext>
              </a:extLst>
            </xdr:cNvPr>
            <xdr:cNvSpPr txBox="1"/>
          </xdr:nvSpPr>
          <xdr:spPr>
            <a:xfrm>
              <a:off x="5772150" y="2500312"/>
              <a:ext cx="2912849" cy="358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pt-BR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d>
                          <m:dPr>
                            <m:ctrlPr>
                              <a:rPr lang="pt-BR" sz="11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1+</m:t>
                            </m:r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𝐴𝐶</m:t>
                            </m:r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+</m:t>
                            </m:r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𝑆</m:t>
                            </m:r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+</m:t>
                            </m:r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𝐺</m:t>
                            </m:r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+</m:t>
                            </m:r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𝑅</m:t>
                            </m:r>
                          </m:e>
                        </m:d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×</m:t>
                        </m:r>
                        <m:d>
                          <m:dPr>
                            <m:ctrlPr>
                              <a:rPr lang="pt-BR" sz="11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1+</m:t>
                            </m:r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𝐷𝐹</m:t>
                            </m:r>
                          </m:e>
                        </m:d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×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(1+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𝐿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)</m:t>
                        </m:r>
                      </m:num>
                      <m:den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(1−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𝐼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−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𝐶𝑃𝑅𝐵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)</m:t>
                        </m:r>
                      </m:den>
                    </m:f>
                    <m:r>
                      <a:rPr lang="pt-BR" sz="1100" b="0" i="1">
                        <a:latin typeface="Cambria Math" panose="02040503050406030204" pitchFamily="18" charset="0"/>
                      </a:rPr>
                      <m:t>−1</m:t>
                    </m:r>
                  </m:oMath>
                </m:oMathPara>
              </a14:m>
              <a:endParaRPr lang="pt-BR" sz="1100"/>
            </a:p>
          </xdr:txBody>
        </xdr:sp>
      </mc:Choice>
      <mc:Fallback xmlns="">
        <xdr:sp macro="" textlink="">
          <xdr:nvSpPr>
            <xdr:cNvPr id="4" name="CaixaDeTexto 3"/>
            <xdr:cNvSpPr txBox="1"/>
          </xdr:nvSpPr>
          <xdr:spPr>
            <a:xfrm>
              <a:off x="5772150" y="2500312"/>
              <a:ext cx="2912849" cy="358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pt-BR" sz="1100" i="0">
                  <a:latin typeface="Cambria Math" panose="02040503050406030204" pitchFamily="18" charset="0"/>
                </a:rPr>
                <a:t>(</a:t>
              </a:r>
              <a:r>
                <a:rPr lang="pt-BR" sz="1100" b="0" i="0">
                  <a:latin typeface="Cambria Math" panose="02040503050406030204" pitchFamily="18" charset="0"/>
                </a:rPr>
                <a:t>(1+𝐴𝐶+𝑆+𝐺+𝑅)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×(</a:t>
              </a:r>
              <a:r>
                <a:rPr lang="pt-BR" sz="1100" b="0" i="0">
                  <a:latin typeface="Cambria Math" panose="02040503050406030204" pitchFamily="18" charset="0"/>
                </a:rPr>
                <a:t>1+𝐷𝐹)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×</a:t>
              </a:r>
              <a:r>
                <a:rPr lang="pt-BR" sz="1100" b="0" i="0">
                  <a:latin typeface="Cambria Math" panose="02040503050406030204" pitchFamily="18" charset="0"/>
                </a:rPr>
                <a:t>(1+𝐿))/((1−𝐼−𝐶𝑃𝑅𝐵))−1</a:t>
              </a:r>
              <a:endParaRPr lang="pt-BR" sz="1100"/>
            </a:p>
          </xdr:txBody>
        </xdr:sp>
      </mc:Fallback>
    </mc:AlternateContent>
    <xdr:clientData/>
  </xdr:oneCellAnchor>
  <xdr:oneCellAnchor>
    <xdr:from>
      <xdr:col>0</xdr:col>
      <xdr:colOff>5743575</xdr:colOff>
      <xdr:row>16</xdr:row>
      <xdr:rowOff>147637</xdr:rowOff>
    </xdr:from>
    <xdr:ext cx="3810000" cy="358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CaixaDeTexto 4">
              <a:extLst>
                <a:ext uri="{FF2B5EF4-FFF2-40B4-BE49-F238E27FC236}">
                  <a16:creationId xmlns:a16="http://schemas.microsoft.com/office/drawing/2014/main" id="{00000000-0008-0000-0400-000005000000}"/>
                </a:ext>
              </a:extLst>
            </xdr:cNvPr>
            <xdr:cNvSpPr txBox="1"/>
          </xdr:nvSpPr>
          <xdr:spPr>
            <a:xfrm>
              <a:off x="5743575" y="2986087"/>
              <a:ext cx="3810000" cy="358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pt-BR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d>
                          <m:dPr>
                            <m:ctrlPr>
                              <a:rPr lang="pt-BR" sz="11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1+0,015+0,003+0,0056</m:t>
                            </m:r>
                          </m:e>
                        </m:d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×</m:t>
                        </m:r>
                        <m:d>
                          <m:dPr>
                            <m:ctrlPr>
                              <a:rPr lang="pt-BR" sz="11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pt-BR" sz="1100" b="0" i="1">
                                <a:latin typeface="Cambria Math" panose="02040503050406030204" pitchFamily="18" charset="0"/>
                              </a:rPr>
                              <m:t>1+0,009</m:t>
                            </m:r>
                          </m:e>
                        </m:d>
                        <m:r>
                          <a:rPr lang="pt-BR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×</m:t>
                        </m:r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(1+0,07)</m:t>
                        </m:r>
                      </m:num>
                      <m:den>
                        <m:r>
                          <a:rPr lang="pt-BR" sz="1100" b="0" i="1">
                            <a:latin typeface="Cambria Math" panose="02040503050406030204" pitchFamily="18" charset="0"/>
                          </a:rPr>
                          <m:t>(1−0,094−0)</m:t>
                        </m:r>
                      </m:den>
                    </m:f>
                    <m:r>
                      <a:rPr lang="pt-BR" sz="1100" b="0" i="1">
                        <a:latin typeface="Cambria Math" panose="02040503050406030204" pitchFamily="18" charset="0"/>
                      </a:rPr>
                      <m:t>−1</m:t>
                    </m:r>
                  </m:oMath>
                </m:oMathPara>
              </a14:m>
              <a:endParaRPr lang="pt-BR" sz="1100" b="0"/>
            </a:p>
          </xdr:txBody>
        </xdr:sp>
      </mc:Choice>
      <mc:Fallback xmlns="">
        <xdr:sp macro="" textlink="">
          <xdr:nvSpPr>
            <xdr:cNvPr id="5" name="CaixaDeTexto 4"/>
            <xdr:cNvSpPr txBox="1"/>
          </xdr:nvSpPr>
          <xdr:spPr>
            <a:xfrm>
              <a:off x="5743575" y="2986087"/>
              <a:ext cx="3810000" cy="358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pt-BR" sz="1100" i="0">
                  <a:latin typeface="Cambria Math" panose="02040503050406030204" pitchFamily="18" charset="0"/>
                </a:rPr>
                <a:t>(</a:t>
              </a:r>
              <a:r>
                <a:rPr lang="pt-BR" sz="1100" b="0" i="0">
                  <a:latin typeface="Cambria Math" panose="02040503050406030204" pitchFamily="18" charset="0"/>
                </a:rPr>
                <a:t>(1+0,015+0,003+0,0056)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×(</a:t>
              </a:r>
              <a:r>
                <a:rPr lang="pt-BR" sz="1100" b="0" i="0">
                  <a:latin typeface="Cambria Math" panose="02040503050406030204" pitchFamily="18" charset="0"/>
                </a:rPr>
                <a:t>1+0,009)</a:t>
              </a:r>
              <a:r>
                <a:rPr lang="pt-BR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×</a:t>
              </a:r>
              <a:r>
                <a:rPr lang="pt-BR" sz="1100" b="0" i="0">
                  <a:latin typeface="Cambria Math" panose="02040503050406030204" pitchFamily="18" charset="0"/>
                </a:rPr>
                <a:t>(1+0,07))/((1−0,094−0))−1</a:t>
              </a:r>
              <a:endParaRPr lang="pt-BR" sz="1100" b="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1"/>
  <sheetViews>
    <sheetView zoomScaleNormal="100" workbookViewId="0">
      <selection activeCell="A11" sqref="A11:I11"/>
    </sheetView>
  </sheetViews>
  <sheetFormatPr defaultRowHeight="11.25" x14ac:dyDescent="0.2"/>
  <cols>
    <col min="1" max="1" width="5.83203125" style="1" bestFit="1" customWidth="1"/>
    <col min="2" max="2" width="16.1640625" style="1" bestFit="1" customWidth="1"/>
    <col min="3" max="3" width="8.6640625" style="1" bestFit="1" customWidth="1"/>
    <col min="4" max="4" width="51.6640625" style="1" customWidth="1"/>
    <col min="5" max="5" width="14" style="1" bestFit="1" customWidth="1"/>
    <col min="6" max="6" width="13.6640625" style="1" bestFit="1" customWidth="1"/>
    <col min="7" max="9" width="16.6640625" style="1" bestFit="1" customWidth="1"/>
    <col min="10" max="16384" width="9.33203125" style="1"/>
  </cols>
  <sheetData>
    <row r="1" spans="1:9" ht="30" x14ac:dyDescent="0.2">
      <c r="A1" s="87" t="s">
        <v>0</v>
      </c>
      <c r="B1" s="88"/>
      <c r="C1" s="88"/>
      <c r="D1" s="88"/>
      <c r="E1" s="88"/>
      <c r="F1" s="88"/>
      <c r="G1" s="88"/>
      <c r="H1" s="88"/>
      <c r="I1" s="89"/>
    </row>
    <row r="2" spans="1:9" s="68" customFormat="1" ht="12.75" x14ac:dyDescent="0.2">
      <c r="A2" s="90" t="s">
        <v>30</v>
      </c>
      <c r="B2" s="91"/>
      <c r="C2" s="91"/>
      <c r="D2" s="91"/>
      <c r="E2" s="91"/>
      <c r="F2" s="91"/>
      <c r="G2" s="91"/>
      <c r="H2" s="91"/>
      <c r="I2" s="92"/>
    </row>
    <row r="3" spans="1:9" ht="25.5" customHeight="1" x14ac:dyDescent="0.2">
      <c r="A3" s="98" t="s">
        <v>71</v>
      </c>
      <c r="B3" s="99"/>
      <c r="C3" s="100"/>
      <c r="D3" s="101"/>
      <c r="E3" s="98" t="s">
        <v>66</v>
      </c>
      <c r="F3" s="100"/>
      <c r="G3" s="100"/>
      <c r="H3" s="100"/>
      <c r="I3" s="101"/>
    </row>
    <row r="4" spans="1:9" ht="25.5" x14ac:dyDescent="0.2">
      <c r="A4" s="98" t="s">
        <v>63</v>
      </c>
      <c r="B4" s="99"/>
      <c r="C4" s="100"/>
      <c r="D4" s="101"/>
      <c r="E4" s="33" t="s">
        <v>1</v>
      </c>
      <c r="F4" s="34">
        <f>BDI!B21</f>
        <v>0.21976740397350958</v>
      </c>
      <c r="G4" s="35"/>
      <c r="H4" s="35"/>
      <c r="I4" s="36"/>
    </row>
    <row r="5" spans="1:9" ht="12.75" x14ac:dyDescent="0.2">
      <c r="A5" s="98" t="s">
        <v>64</v>
      </c>
      <c r="B5" s="99"/>
      <c r="C5" s="100"/>
      <c r="D5" s="101"/>
      <c r="E5" s="98" t="s">
        <v>65</v>
      </c>
      <c r="F5" s="100"/>
      <c r="G5" s="100"/>
      <c r="H5" s="100"/>
      <c r="I5" s="101"/>
    </row>
    <row r="6" spans="1:9" ht="38.25" x14ac:dyDescent="0.2">
      <c r="A6" s="37" t="s">
        <v>2</v>
      </c>
      <c r="B6" s="37" t="s">
        <v>14</v>
      </c>
      <c r="C6" s="38" t="s">
        <v>3</v>
      </c>
      <c r="D6" s="33" t="s">
        <v>4</v>
      </c>
      <c r="E6" s="39" t="s">
        <v>5</v>
      </c>
      <c r="F6" s="38" t="s">
        <v>6</v>
      </c>
      <c r="G6" s="38" t="s">
        <v>7</v>
      </c>
      <c r="H6" s="38" t="s">
        <v>8</v>
      </c>
      <c r="I6" s="38" t="s">
        <v>9</v>
      </c>
    </row>
    <row r="7" spans="1:9" ht="12.75" customHeight="1" x14ac:dyDescent="0.2">
      <c r="A7" s="40" t="s">
        <v>10</v>
      </c>
      <c r="B7" s="102" t="s">
        <v>28</v>
      </c>
      <c r="C7" s="103"/>
      <c r="D7" s="103"/>
      <c r="E7" s="103"/>
      <c r="F7" s="103"/>
      <c r="G7" s="103"/>
      <c r="H7" s="104"/>
      <c r="I7" s="41">
        <f>I8</f>
        <v>116603.85</v>
      </c>
    </row>
    <row r="8" spans="1:9" ht="89.25" x14ac:dyDescent="0.2">
      <c r="A8" s="42" t="s">
        <v>13</v>
      </c>
      <c r="B8" s="42" t="s">
        <v>15</v>
      </c>
      <c r="C8" s="43" t="str">
        <f>Composição!C4</f>
        <v>ORÇ. 01</v>
      </c>
      <c r="D8" s="44" t="s">
        <v>68</v>
      </c>
      <c r="E8" s="45" t="s">
        <v>5</v>
      </c>
      <c r="F8" s="46">
        <v>1</v>
      </c>
      <c r="G8" s="47">
        <f>Composição!F5</f>
        <v>95595.15168232219</v>
      </c>
      <c r="H8" s="47">
        <f>ROUND(G8*(1+F4),2)</f>
        <v>116603.85</v>
      </c>
      <c r="I8" s="47">
        <f>H8*F8</f>
        <v>116603.85</v>
      </c>
    </row>
    <row r="9" spans="1:9" ht="12.75" x14ac:dyDescent="0.2">
      <c r="A9" s="93" t="s">
        <v>11</v>
      </c>
      <c r="B9" s="94"/>
      <c r="C9" s="94"/>
      <c r="D9" s="94"/>
      <c r="E9" s="94"/>
      <c r="F9" s="94"/>
      <c r="G9" s="94"/>
      <c r="H9" s="95"/>
      <c r="I9" s="41">
        <f>I8</f>
        <v>116603.85</v>
      </c>
    </row>
    <row r="10" spans="1:9" ht="12.75" x14ac:dyDescent="0.2">
      <c r="A10" s="96" t="s">
        <v>74</v>
      </c>
      <c r="B10" s="96"/>
      <c r="C10" s="96"/>
      <c r="D10" s="96"/>
      <c r="E10" s="96"/>
      <c r="F10" s="96"/>
      <c r="G10" s="96"/>
      <c r="H10" s="96"/>
      <c r="I10" s="96"/>
    </row>
    <row r="11" spans="1:9" ht="12.75" x14ac:dyDescent="0.2">
      <c r="A11" s="97" t="s">
        <v>12</v>
      </c>
      <c r="B11" s="97"/>
      <c r="C11" s="97"/>
      <c r="D11" s="97"/>
      <c r="E11" s="97"/>
      <c r="F11" s="97"/>
      <c r="G11" s="97"/>
      <c r="H11" s="97"/>
      <c r="I11" s="97"/>
    </row>
  </sheetData>
  <mergeCells count="11">
    <mergeCell ref="A1:I1"/>
    <mergeCell ref="A2:I2"/>
    <mergeCell ref="A9:H9"/>
    <mergeCell ref="A10:I10"/>
    <mergeCell ref="A11:I11"/>
    <mergeCell ref="A3:D3"/>
    <mergeCell ref="E3:I3"/>
    <mergeCell ref="A4:D4"/>
    <mergeCell ref="E5:I5"/>
    <mergeCell ref="A5:D5"/>
    <mergeCell ref="B7:H7"/>
  </mergeCells>
  <pageMargins left="0.7" right="0.7" top="0.75" bottom="0.75" header="0.3" footer="0.3"/>
  <pageSetup paperSize="9" scale="9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4"/>
  <sheetViews>
    <sheetView workbookViewId="0">
      <selection activeCell="A4" sqref="A4:B4"/>
    </sheetView>
  </sheetViews>
  <sheetFormatPr defaultRowHeight="12.75" x14ac:dyDescent="0.2"/>
  <cols>
    <col min="1" max="1" width="5.5" style="52" bestFit="1" customWidth="1"/>
    <col min="2" max="2" width="54.83203125" style="52" customWidth="1"/>
    <col min="3" max="3" width="13.33203125" style="52" bestFit="1" customWidth="1"/>
    <col min="4" max="4" width="10.83203125" style="52" bestFit="1" customWidth="1"/>
    <col min="5" max="5" width="19" style="52" customWidth="1"/>
    <col min="6" max="6" width="43.1640625" style="52" customWidth="1"/>
    <col min="7" max="7" width="13.33203125" style="52" bestFit="1" customWidth="1"/>
    <col min="8" max="16384" width="9.33203125" style="52"/>
  </cols>
  <sheetData>
    <row r="1" spans="1:7" ht="12.75" customHeight="1" thickTop="1" x14ac:dyDescent="0.2">
      <c r="A1" s="108" t="s">
        <v>17</v>
      </c>
      <c r="B1" s="109"/>
      <c r="C1" s="109"/>
      <c r="D1" s="109"/>
      <c r="E1" s="109"/>
      <c r="F1" s="109"/>
      <c r="G1" s="110"/>
    </row>
    <row r="2" spans="1:7" ht="13.5" customHeight="1" thickBot="1" x14ac:dyDescent="0.25">
      <c r="A2" s="111"/>
      <c r="B2" s="112"/>
      <c r="C2" s="112"/>
      <c r="D2" s="112"/>
      <c r="E2" s="112"/>
      <c r="F2" s="112"/>
      <c r="G2" s="113"/>
    </row>
    <row r="3" spans="1:7" x14ac:dyDescent="0.2">
      <c r="A3" s="114" t="s">
        <v>18</v>
      </c>
      <c r="B3" s="115"/>
      <c r="C3" s="115"/>
      <c r="D3" s="115"/>
      <c r="E3" s="115"/>
      <c r="F3" s="115"/>
      <c r="G3" s="116"/>
    </row>
    <row r="4" spans="1:7" ht="39" customHeight="1" x14ac:dyDescent="0.2">
      <c r="A4" s="117" t="s">
        <v>72</v>
      </c>
      <c r="B4" s="118"/>
      <c r="C4" s="123" t="s">
        <v>44</v>
      </c>
      <c r="D4" s="124"/>
      <c r="E4" s="124"/>
      <c r="F4" s="124"/>
      <c r="G4" s="125"/>
    </row>
    <row r="5" spans="1:7" ht="25.5" x14ac:dyDescent="0.2">
      <c r="A5" s="119" t="s">
        <v>43</v>
      </c>
      <c r="B5" s="120"/>
      <c r="C5" s="86" t="s">
        <v>1</v>
      </c>
      <c r="D5" s="78">
        <f>BDI!B21</f>
        <v>0.21976740397350958</v>
      </c>
      <c r="F5" s="78"/>
      <c r="G5" s="83"/>
    </row>
    <row r="6" spans="1:7" ht="13.5" customHeight="1" thickBot="1" x14ac:dyDescent="0.25">
      <c r="A6" s="121" t="s">
        <v>19</v>
      </c>
      <c r="B6" s="122"/>
      <c r="C6" s="126" t="s">
        <v>42</v>
      </c>
      <c r="D6" s="127"/>
      <c r="E6" s="127"/>
      <c r="F6" s="127"/>
      <c r="G6" s="128"/>
    </row>
    <row r="7" spans="1:7" ht="13.5" thickBot="1" x14ac:dyDescent="0.25">
      <c r="A7" s="105"/>
      <c r="B7" s="106"/>
      <c r="C7" s="106"/>
      <c r="D7" s="106"/>
      <c r="E7" s="106"/>
      <c r="F7" s="106"/>
      <c r="G7" s="107"/>
    </row>
    <row r="8" spans="1:7" ht="13.5" thickBot="1" x14ac:dyDescent="0.25">
      <c r="A8" s="53" t="s">
        <v>20</v>
      </c>
      <c r="B8" s="69"/>
      <c r="C8" s="54" t="s">
        <v>21</v>
      </c>
      <c r="D8" s="54" t="s">
        <v>22</v>
      </c>
      <c r="E8" s="54" t="s">
        <v>23</v>
      </c>
      <c r="F8" s="54" t="s">
        <v>24</v>
      </c>
      <c r="G8" s="55" t="s">
        <v>25</v>
      </c>
    </row>
    <row r="9" spans="1:7" ht="90" thickBot="1" x14ac:dyDescent="0.25">
      <c r="A9" s="70">
        <v>1</v>
      </c>
      <c r="B9" s="73" t="str">
        <f>'Planilha orçamentária'!D8</f>
        <v>ELABORAÇÃO DE PROJETOS ARQUITETÔNICO, ESTRUTURAL, SONDAGENS, ELÉTRICO, HIDROSSANITÁRIO, SPDA, COMBATE A INCÊNDIO, CLIMATIZAÇÃO, TOPOGRÁFICO, ESTRUTURA METÁLICA, PLANILHA ORÇAMENTÁRIA, MEMORIAL DESCRITIVO E CRONOGRAMA</v>
      </c>
      <c r="C9" s="71">
        <f>'Planilha orçamentária'!I8</f>
        <v>116603.85</v>
      </c>
      <c r="D9" s="72">
        <f>C9/C11</f>
        <v>1</v>
      </c>
      <c r="E9" s="85" t="s">
        <v>69</v>
      </c>
      <c r="F9" s="85" t="s">
        <v>70</v>
      </c>
      <c r="G9" s="79">
        <f>D9</f>
        <v>1</v>
      </c>
    </row>
    <row r="10" spans="1:7" ht="13.5" thickBot="1" x14ac:dyDescent="0.25">
      <c r="A10" s="56"/>
      <c r="B10" s="77"/>
      <c r="C10" s="80"/>
      <c r="D10" s="81"/>
      <c r="E10" s="81"/>
      <c r="F10" s="81"/>
      <c r="G10" s="82"/>
    </row>
    <row r="11" spans="1:7" ht="13.5" thickBot="1" x14ac:dyDescent="0.25">
      <c r="A11" s="57"/>
      <c r="B11" s="74" t="s">
        <v>25</v>
      </c>
      <c r="C11" s="58">
        <f>C9</f>
        <v>116603.85</v>
      </c>
      <c r="D11" s="59">
        <f>D9</f>
        <v>1</v>
      </c>
      <c r="E11" s="58"/>
      <c r="F11" s="58"/>
      <c r="G11" s="84">
        <f>C9</f>
        <v>116603.85</v>
      </c>
    </row>
    <row r="12" spans="1:7" x14ac:dyDescent="0.2">
      <c r="A12" s="60"/>
      <c r="B12" s="75" t="s">
        <v>26</v>
      </c>
      <c r="C12" s="61"/>
      <c r="D12" s="61"/>
      <c r="E12" s="62"/>
      <c r="F12" s="62"/>
      <c r="G12" s="63"/>
    </row>
    <row r="13" spans="1:7" ht="13.5" thickBot="1" x14ac:dyDescent="0.25">
      <c r="A13" s="64"/>
      <c r="B13" s="76" t="s">
        <v>27</v>
      </c>
      <c r="C13" s="65"/>
      <c r="D13" s="65"/>
      <c r="E13" s="66"/>
      <c r="F13" s="66">
        <v>1</v>
      </c>
      <c r="G13" s="67"/>
    </row>
    <row r="14" spans="1:7" ht="13.5" thickTop="1" x14ac:dyDescent="0.2"/>
  </sheetData>
  <mergeCells count="8">
    <mergeCell ref="A7:G7"/>
    <mergeCell ref="A1:G2"/>
    <mergeCell ref="A3:G3"/>
    <mergeCell ref="A4:B4"/>
    <mergeCell ref="A5:B5"/>
    <mergeCell ref="A6:B6"/>
    <mergeCell ref="C4:G4"/>
    <mergeCell ref="C6:G6"/>
  </mergeCells>
  <conditionalFormatting sqref="A6">
    <cfRule type="expression" dxfId="5" priority="1" stopIfTrue="1">
      <formula>#REF!="z"</formula>
    </cfRule>
    <cfRule type="expression" dxfId="4" priority="2" stopIfTrue="1">
      <formula>#REF!="y"</formula>
    </cfRule>
    <cfRule type="expression" dxfId="3" priority="3" stopIfTrue="1">
      <formula>#REF!="x"</formula>
    </cfRule>
  </conditionalFormatting>
  <conditionalFormatting sqref="A4:A5">
    <cfRule type="expression" dxfId="2" priority="7" stopIfTrue="1">
      <formula>#REF!="z"</formula>
    </cfRule>
    <cfRule type="expression" dxfId="1" priority="8" stopIfTrue="1">
      <formula>#REF!="y"</formula>
    </cfRule>
    <cfRule type="expression" dxfId="0" priority="9" stopIfTrue="1">
      <formula>#REF!="x"</formula>
    </cfRule>
  </conditionalFormatting>
  <pageMargins left="0.7" right="0.7" top="0.75" bottom="0.75" header="0.3" footer="0.3"/>
  <pageSetup paperSize="9" scale="9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F5"/>
  <sheetViews>
    <sheetView workbookViewId="0">
      <selection activeCell="B2" sqref="B2:F5"/>
    </sheetView>
  </sheetViews>
  <sheetFormatPr defaultRowHeight="12.75" x14ac:dyDescent="0.2"/>
  <cols>
    <col min="1" max="1" width="9.33203125" customWidth="1"/>
    <col min="2" max="2" width="16.5" bestFit="1" customWidth="1"/>
    <col min="3" max="3" width="16" bestFit="1" customWidth="1"/>
    <col min="4" max="4" width="52.1640625" customWidth="1"/>
    <col min="5" max="5" width="6.33203125" bestFit="1" customWidth="1"/>
    <col min="6" max="6" width="18.1640625" bestFit="1" customWidth="1"/>
  </cols>
  <sheetData>
    <row r="1" spans="2:6" ht="13.5" thickBot="1" x14ac:dyDescent="0.25"/>
    <row r="2" spans="2:6" ht="15" x14ac:dyDescent="0.25">
      <c r="B2" s="129" t="s">
        <v>53</v>
      </c>
      <c r="C2" s="130"/>
      <c r="D2" s="130"/>
      <c r="E2" s="130"/>
      <c r="F2" s="131"/>
    </row>
    <row r="3" spans="2:6" ht="70.5" customHeight="1" x14ac:dyDescent="0.2">
      <c r="B3" s="22" t="s">
        <v>54</v>
      </c>
      <c r="C3" s="23" t="s">
        <v>55</v>
      </c>
      <c r="D3" s="132" t="str">
        <f>Equalização!B4</f>
        <v>ELABORAÇÃO DE PROJETOS ARQUITETÔNICO, ESTRUTURAL, ELÉTRICO, HIDROSSANITÁRIO, SPDA, COMBATE A INCÊNDIO, CLIMATIZAÇÃO, TOPOGRÁFICO, ESTRUTURA METÁLICA, PLANILHA ORÇAMENTÁRIA, MEMORIAL DESCRITIVO E CRONOGRAMA</v>
      </c>
      <c r="E3" s="23" t="s">
        <v>56</v>
      </c>
      <c r="F3" s="23" t="s">
        <v>57</v>
      </c>
    </row>
    <row r="4" spans="2:6" x14ac:dyDescent="0.2">
      <c r="B4" s="24" t="s">
        <v>58</v>
      </c>
      <c r="C4" s="25" t="s">
        <v>59</v>
      </c>
      <c r="D4" s="133"/>
      <c r="E4" s="25" t="s">
        <v>61</v>
      </c>
      <c r="F4" s="26">
        <f>Equalização!F7</f>
        <v>95595.15168232219</v>
      </c>
    </row>
    <row r="5" spans="2:6" ht="13.5" thickBot="1" x14ac:dyDescent="0.25">
      <c r="B5" s="134" t="s">
        <v>25</v>
      </c>
      <c r="C5" s="135"/>
      <c r="D5" s="135"/>
      <c r="E5" s="136"/>
      <c r="F5" s="27">
        <f>SUBTOTAL(9,F4:F4)</f>
        <v>95595.15168232219</v>
      </c>
    </row>
  </sheetData>
  <mergeCells count="3">
    <mergeCell ref="B2:F2"/>
    <mergeCell ref="D3:D4"/>
    <mergeCell ref="B5:E5"/>
  </mergeCells>
  <pageMargins left="0.7" right="0.7" top="0.75" bottom="0.75" header="0.3" footer="0.3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F7"/>
  <sheetViews>
    <sheetView tabSelected="1" workbookViewId="0">
      <selection activeCell="B10" sqref="B10"/>
    </sheetView>
  </sheetViews>
  <sheetFormatPr defaultRowHeight="12.75" x14ac:dyDescent="0.2"/>
  <cols>
    <col min="1" max="1" width="3.6640625" customWidth="1"/>
    <col min="2" max="2" width="100" customWidth="1"/>
    <col min="3" max="3" width="10.6640625" bestFit="1" customWidth="1"/>
    <col min="4" max="4" width="22.1640625" bestFit="1" customWidth="1"/>
    <col min="5" max="6" width="16.6640625" bestFit="1" customWidth="1"/>
  </cols>
  <sheetData>
    <row r="1" spans="2:6" ht="13.5" thickBot="1" x14ac:dyDescent="0.25"/>
    <row r="2" spans="2:6" ht="15" x14ac:dyDescent="0.25">
      <c r="B2" s="129" t="s">
        <v>52</v>
      </c>
      <c r="C2" s="130"/>
      <c r="D2" s="130"/>
      <c r="E2" s="137"/>
      <c r="F2" s="131"/>
    </row>
    <row r="3" spans="2:6" x14ac:dyDescent="0.2">
      <c r="B3" s="16" t="s">
        <v>20</v>
      </c>
      <c r="C3" s="17" t="s">
        <v>46</v>
      </c>
      <c r="D3" s="16" t="s">
        <v>51</v>
      </c>
      <c r="E3" s="28" t="s">
        <v>47</v>
      </c>
      <c r="F3" s="18" t="s">
        <v>60</v>
      </c>
    </row>
    <row r="4" spans="2:6" x14ac:dyDescent="0.2">
      <c r="B4" s="138" t="s">
        <v>45</v>
      </c>
      <c r="C4" s="141" t="s">
        <v>49</v>
      </c>
      <c r="D4" s="20" t="s">
        <v>50</v>
      </c>
      <c r="E4" s="29">
        <v>79811.55</v>
      </c>
      <c r="F4" s="32">
        <f>E4/(1+BDI!B$21)</f>
        <v>65431.778009484602</v>
      </c>
    </row>
    <row r="5" spans="2:6" x14ac:dyDescent="0.2">
      <c r="B5" s="139"/>
      <c r="C5" s="142"/>
      <c r="D5" s="51" t="s">
        <v>67</v>
      </c>
      <c r="E5" s="31">
        <v>115000</v>
      </c>
      <c r="F5" s="32">
        <f>E5/(1+BDI!B$21)</f>
        <v>94280.269849297867</v>
      </c>
    </row>
    <row r="6" spans="2:6" x14ac:dyDescent="0.2">
      <c r="B6" s="140"/>
      <c r="C6" s="143"/>
      <c r="D6" s="21" t="s">
        <v>62</v>
      </c>
      <c r="E6" s="30">
        <v>155000</v>
      </c>
      <c r="F6" s="32">
        <f>E6/(1+BDI!B$21)</f>
        <v>127073.40718818408</v>
      </c>
    </row>
    <row r="7" spans="2:6" ht="13.5" thickBot="1" x14ac:dyDescent="0.25">
      <c r="B7" s="48" t="s">
        <v>48</v>
      </c>
      <c r="C7" s="49"/>
      <c r="D7" s="49"/>
      <c r="E7" s="50"/>
      <c r="F7" s="19">
        <f>AVERAGE(F4:F6)</f>
        <v>95595.15168232219</v>
      </c>
    </row>
  </sheetData>
  <mergeCells count="3">
    <mergeCell ref="B2:F2"/>
    <mergeCell ref="B4:B6"/>
    <mergeCell ref="C4:C6"/>
  </mergeCells>
  <pageMargins left="0.7" right="0.7" top="0.75" bottom="0.75" header="0.3" footer="0.3"/>
  <pageSetup paperSize="9" scale="8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1"/>
  <sheetViews>
    <sheetView workbookViewId="0">
      <selection activeCell="A13" sqref="A13"/>
    </sheetView>
  </sheetViews>
  <sheetFormatPr defaultRowHeight="12.75" x14ac:dyDescent="0.2"/>
  <cols>
    <col min="1" max="1" width="101.1640625" bestFit="1" customWidth="1"/>
    <col min="2" max="2" width="65.5" customWidth="1"/>
    <col min="3" max="8" width="21.1640625" customWidth="1"/>
  </cols>
  <sheetData>
    <row r="1" spans="1:3" x14ac:dyDescent="0.2">
      <c r="A1" s="144" t="s">
        <v>29</v>
      </c>
      <c r="B1" s="145"/>
    </row>
    <row r="2" spans="1:3" x14ac:dyDescent="0.2">
      <c r="A2" s="146"/>
      <c r="B2" s="147"/>
    </row>
    <row r="3" spans="1:3" ht="13.5" thickBot="1" x14ac:dyDescent="0.25">
      <c r="A3" s="148"/>
      <c r="B3" s="149"/>
    </row>
    <row r="4" spans="1:3" ht="12.75" customHeight="1" x14ac:dyDescent="0.2">
      <c r="A4" s="8" t="s">
        <v>30</v>
      </c>
      <c r="B4" s="12" t="s">
        <v>38</v>
      </c>
    </row>
    <row r="5" spans="1:3" ht="26.25" thickBot="1" x14ac:dyDescent="0.25">
      <c r="A5" s="4" t="s">
        <v>73</v>
      </c>
      <c r="B5" s="13" t="s">
        <v>39</v>
      </c>
    </row>
    <row r="6" spans="1:3" ht="13.5" thickBot="1" x14ac:dyDescent="0.25">
      <c r="A6" s="5" t="s">
        <v>31</v>
      </c>
      <c r="B6" s="6">
        <v>1.4999999999999999E-2</v>
      </c>
    </row>
    <row r="7" spans="1:3" ht="13.5" thickBot="1" x14ac:dyDescent="0.25">
      <c r="A7" s="5" t="s">
        <v>32</v>
      </c>
      <c r="B7" s="6">
        <v>3.0000000000000001E-3</v>
      </c>
    </row>
    <row r="8" spans="1:3" ht="13.5" thickBot="1" x14ac:dyDescent="0.25">
      <c r="A8" s="5" t="s">
        <v>33</v>
      </c>
      <c r="B8" s="6">
        <v>5.5999999999999999E-3</v>
      </c>
    </row>
    <row r="9" spans="1:3" ht="13.5" thickBot="1" x14ac:dyDescent="0.25">
      <c r="A9" s="5" t="s">
        <v>34</v>
      </c>
      <c r="B9" s="6">
        <v>9.4E-2</v>
      </c>
    </row>
    <row r="10" spans="1:3" ht="13.5" thickBot="1" x14ac:dyDescent="0.25">
      <c r="A10" s="5" t="s">
        <v>35</v>
      </c>
      <c r="B10" s="7">
        <v>7.0000000000000007E-2</v>
      </c>
    </row>
    <row r="11" spans="1:3" ht="13.5" thickBot="1" x14ac:dyDescent="0.25">
      <c r="A11" s="5" t="s">
        <v>36</v>
      </c>
      <c r="B11" s="7">
        <v>0</v>
      </c>
    </row>
    <row r="12" spans="1:3" ht="13.5" thickBot="1" x14ac:dyDescent="0.25">
      <c r="A12" s="5" t="s">
        <v>37</v>
      </c>
      <c r="B12" s="7">
        <v>8.9999999999999993E-3</v>
      </c>
    </row>
    <row r="13" spans="1:3" x14ac:dyDescent="0.2">
      <c r="A13" s="2"/>
      <c r="B13" s="3"/>
    </row>
    <row r="14" spans="1:3" x14ac:dyDescent="0.2">
      <c r="A14" s="2"/>
      <c r="B14" s="3"/>
    </row>
    <row r="15" spans="1:3" x14ac:dyDescent="0.2">
      <c r="A15" s="9" t="s">
        <v>16</v>
      </c>
      <c r="C15" s="10"/>
    </row>
    <row r="16" spans="1:3" x14ac:dyDescent="0.2">
      <c r="A16" s="10"/>
      <c r="B16" s="11"/>
      <c r="C16" s="10"/>
    </row>
    <row r="17" spans="1:3" x14ac:dyDescent="0.2">
      <c r="A17" s="10"/>
      <c r="B17" s="10"/>
      <c r="C17" s="10"/>
    </row>
    <row r="18" spans="1:3" x14ac:dyDescent="0.2">
      <c r="A18" s="9" t="s">
        <v>40</v>
      </c>
      <c r="C18" s="10"/>
    </row>
    <row r="19" spans="1:3" x14ac:dyDescent="0.2">
      <c r="A19" s="10"/>
    </row>
    <row r="20" spans="1:3" x14ac:dyDescent="0.2">
      <c r="A20" s="10"/>
    </row>
    <row r="21" spans="1:3" x14ac:dyDescent="0.2">
      <c r="A21" s="15" t="s">
        <v>41</v>
      </c>
      <c r="B21" s="14">
        <f>(1+B6+B7+B8)*(1+B12)*(1+B10)/(1-B9-B11)-1</f>
        <v>0.21976740397350958</v>
      </c>
    </row>
  </sheetData>
  <mergeCells count="1">
    <mergeCell ref="A1:B3"/>
  </mergeCells>
  <pageMargins left="0.7" right="0.7" top="0.75" bottom="0.75" header="0.3" footer="0.3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Planilha orçamentária</vt:lpstr>
      <vt:lpstr>Cronograma</vt:lpstr>
      <vt:lpstr>Composição</vt:lpstr>
      <vt:lpstr>Equalização</vt:lpstr>
      <vt:lpstr>BDI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Enderson</dc:creator>
  <cp:lastModifiedBy>Windows</cp:lastModifiedBy>
  <cp:lastPrinted>2022-11-07T19:03:07Z</cp:lastPrinted>
  <dcterms:created xsi:type="dcterms:W3CDTF">2022-07-07T14:30:29Z</dcterms:created>
  <dcterms:modified xsi:type="dcterms:W3CDTF">2023-01-23T16:46:47Z</dcterms:modified>
</cp:coreProperties>
</file>